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tabRatio="10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<sst xmlns="http://schemas.openxmlformats.org/spreadsheetml/2006/main" count="203" uniqueCount="180">
  <si>
    <t>Dział</t>
  </si>
  <si>
    <t>Rozdział</t>
  </si>
  <si>
    <t>Źródło dochodów</t>
  </si>
  <si>
    <t>1</t>
  </si>
  <si>
    <t>2</t>
  </si>
  <si>
    <t>3</t>
  </si>
  <si>
    <t>4</t>
  </si>
  <si>
    <t>010</t>
  </si>
  <si>
    <t>Rolnictwo i łowiectwo</t>
  </si>
  <si>
    <t>45 100,00</t>
  </si>
  <si>
    <t>01005</t>
  </si>
  <si>
    <t>Prace geodezyjno-urządzeniowe na potrzeby rolnictwa</t>
  </si>
  <si>
    <t>45 000,00</t>
  </si>
  <si>
    <t>01008</t>
  </si>
  <si>
    <t>Melioracje wodne</t>
  </si>
  <si>
    <t>100,00</t>
  </si>
  <si>
    <t>020</t>
  </si>
  <si>
    <t>Leśnictwo</t>
  </si>
  <si>
    <t>105 059,00</t>
  </si>
  <si>
    <t>02001</t>
  </si>
  <si>
    <t>Gospodarka leśna</t>
  </si>
  <si>
    <t>600</t>
  </si>
  <si>
    <t>Transport i łączność</t>
  </si>
  <si>
    <t>7 180 000,00</t>
  </si>
  <si>
    <t>60014</t>
  </si>
  <si>
    <t>Drogi publiczne powiatowe</t>
  </si>
  <si>
    <t>700</t>
  </si>
  <si>
    <t>Gospodarka mieszkaniowa</t>
  </si>
  <si>
    <t>582 923,00</t>
  </si>
  <si>
    <t>70005</t>
  </si>
  <si>
    <t>Gospodarka gruntami i nieruchomościami</t>
  </si>
  <si>
    <t>710</t>
  </si>
  <si>
    <t>Działalność usługowa</t>
  </si>
  <si>
    <t>861 850,00</t>
  </si>
  <si>
    <t>71013</t>
  </si>
  <si>
    <t>Prace geodezyjne i kartograficzne (nieinwestycyjne)</t>
  </si>
  <si>
    <t>60 000,00</t>
  </si>
  <si>
    <t>71014</t>
  </si>
  <si>
    <t>Opracowania geodezyjne i kartograficzne</t>
  </si>
  <si>
    <t>70 000,00</t>
  </si>
  <si>
    <t>71015</t>
  </si>
  <si>
    <t>Nadzór budowlany</t>
  </si>
  <si>
    <t>731 850,00</t>
  </si>
  <si>
    <t>750</t>
  </si>
  <si>
    <t>Administracja publiczna</t>
  </si>
  <si>
    <t>548 584,00</t>
  </si>
  <si>
    <t>75011</t>
  </si>
  <si>
    <t>Urzędy wojewódzkie</t>
  </si>
  <si>
    <t>375 584,00</t>
  </si>
  <si>
    <t>75020</t>
  </si>
  <si>
    <t>Starostwa powiatowe</t>
  </si>
  <si>
    <t>116 000,00</t>
  </si>
  <si>
    <t>75045</t>
  </si>
  <si>
    <t>Kwalifikacja wojskowa</t>
  </si>
  <si>
    <t>57 000,00</t>
  </si>
  <si>
    <t>752</t>
  </si>
  <si>
    <t>Obrona narodowa</t>
  </si>
  <si>
    <t>10 000,00</t>
  </si>
  <si>
    <t>75212</t>
  </si>
  <si>
    <t>Pozostałe wydatki obronne</t>
  </si>
  <si>
    <t>754</t>
  </si>
  <si>
    <t>Bezpieczeństwo publiczne i ochrona przeciwpożarowa</t>
  </si>
  <si>
    <t>4 920 346,00</t>
  </si>
  <si>
    <t>75411</t>
  </si>
  <si>
    <t>Komendy powiatowe Państwowej Straży Pożarnej</t>
  </si>
  <si>
    <t>4 919 846,00</t>
  </si>
  <si>
    <t>75414</t>
  </si>
  <si>
    <t>Obrona cywilna</t>
  </si>
  <si>
    <t>500,00</t>
  </si>
  <si>
    <t>756</t>
  </si>
  <si>
    <t>Dochody od osób prawnych, od osób fizycznych i od innych jednostek nieposiadających osobowości prawnej oraz wydatki związane z ich poborem</t>
  </si>
  <si>
    <t>50 410 737,00</t>
  </si>
  <si>
    <t>75618</t>
  </si>
  <si>
    <t>Wpływy z innych opłat stanowiących dochody jednostek samorządu terytorialnego na podstawie ustaw</t>
  </si>
  <si>
    <t>5 460 000,00</t>
  </si>
  <si>
    <t>500 000,00</t>
  </si>
  <si>
    <t>75622</t>
  </si>
  <si>
    <t>Udziały powiatów w podatkach stanowiących dochód budżetu państwa</t>
  </si>
  <si>
    <t>44 950 737,00</t>
  </si>
  <si>
    <t>758</t>
  </si>
  <si>
    <t>Różne rozliczenia</t>
  </si>
  <si>
    <t>37 298 663,00</t>
  </si>
  <si>
    <t>75801</t>
  </si>
  <si>
    <t>Część oświatowa subwencji ogólnej dla jednostek samorządu terytorialnego</t>
  </si>
  <si>
    <t>35 145 060,00</t>
  </si>
  <si>
    <t>75814</t>
  </si>
  <si>
    <t>Różne rozliczenia finansowe</t>
  </si>
  <si>
    <t>75832</t>
  </si>
  <si>
    <t>Część równoważąca subwencji ogólnej dla powiatów</t>
  </si>
  <si>
    <t>1 653 603,00</t>
  </si>
  <si>
    <t>801</t>
  </si>
  <si>
    <t>Oświata i wychowanie</t>
  </si>
  <si>
    <t>139 466,00</t>
  </si>
  <si>
    <t>80102</t>
  </si>
  <si>
    <t>Szkoły podstawowe specjalne</t>
  </si>
  <si>
    <t>8 670,00</t>
  </si>
  <si>
    <t>80120</t>
  </si>
  <si>
    <t>Licea ogólnokształcące</t>
  </si>
  <si>
    <t>8 100,00</t>
  </si>
  <si>
    <t>80130</t>
  </si>
  <si>
    <t>Szkoły zawodowe</t>
  </si>
  <si>
    <t>122 696,00</t>
  </si>
  <si>
    <t>851</t>
  </si>
  <si>
    <t>Ochrona zdrowia</t>
  </si>
  <si>
    <t>4 085 200,00</t>
  </si>
  <si>
    <t>85156</t>
  </si>
  <si>
    <t>Składki na ubezpieczenie zdrowotne oraz świadczenia dla osób nie objętych obowiązkiem ubezpieczenia zdrowotnego</t>
  </si>
  <si>
    <t>852</t>
  </si>
  <si>
    <t>Pomoc społeczna</t>
  </si>
  <si>
    <t>8 347 678,00</t>
  </si>
  <si>
    <t>85201</t>
  </si>
  <si>
    <t>Placówki opiekuńczo-wychowawcze</t>
  </si>
  <si>
    <t>276 684,00</t>
  </si>
  <si>
    <t>85202</t>
  </si>
  <si>
    <t>Domy pomocy społecznej</t>
  </si>
  <si>
    <t>5 456 300,00</t>
  </si>
  <si>
    <t>85203</t>
  </si>
  <si>
    <t>Ośrodki wsparcia</t>
  </si>
  <si>
    <t>782 150,00</t>
  </si>
  <si>
    <t>85204</t>
  </si>
  <si>
    <t>Rodziny zastępcze</t>
  </si>
  <si>
    <t>279 660,00</t>
  </si>
  <si>
    <t>85218</t>
  </si>
  <si>
    <t>Powiatowe centra pomocy rodzinie</t>
  </si>
  <si>
    <t>452 884,00</t>
  </si>
  <si>
    <t>85231</t>
  </si>
  <si>
    <t>Pomoc dla cudzoziemców</t>
  </si>
  <si>
    <t>1 100 000,00</t>
  </si>
  <si>
    <t>853</t>
  </si>
  <si>
    <t>Pozostałe zadania w zakresie polityki społecznej</t>
  </si>
  <si>
    <t>5 422 392,00</t>
  </si>
  <si>
    <t>85321</t>
  </si>
  <si>
    <t>Zespoły do spraw orzekania o niepełnosprawności</t>
  </si>
  <si>
    <t>129 800,00</t>
  </si>
  <si>
    <t>85324</t>
  </si>
  <si>
    <t>Państwowy Fundusz Rehabilitacji Osób Niepełnosprawnych</t>
  </si>
  <si>
    <t>25 000,00</t>
  </si>
  <si>
    <t>85333</t>
  </si>
  <si>
    <t>Powiatowe urzędy pracy</t>
  </si>
  <si>
    <t>5 267 592,00</t>
  </si>
  <si>
    <t>854</t>
  </si>
  <si>
    <t>Edukacyjna opieka wychowawcza</t>
  </si>
  <si>
    <t>600,00</t>
  </si>
  <si>
    <t>85406</t>
  </si>
  <si>
    <t>Poradnie psychologiczno-pedagogiczne, w tym poradnie specjalistyczne</t>
  </si>
  <si>
    <t>Ogółem:</t>
  </si>
  <si>
    <t>119 958 598,00</t>
  </si>
  <si>
    <t>75404</t>
  </si>
  <si>
    <t>85111</t>
  </si>
  <si>
    <t>85149</t>
  </si>
  <si>
    <t>85213</t>
  </si>
  <si>
    <t>85220</t>
  </si>
  <si>
    <t>85311</t>
  </si>
  <si>
    <t>85395</t>
  </si>
  <si>
    <t>900</t>
  </si>
  <si>
    <t>90019</t>
  </si>
  <si>
    <t>90095</t>
  </si>
  <si>
    <t>926</t>
  </si>
  <si>
    <t>92601</t>
  </si>
  <si>
    <t>Komendy wojewódzkie Policji</t>
  </si>
  <si>
    <t>Pozostała działalność</t>
  </si>
  <si>
    <t>Szpitale ogólne</t>
  </si>
  <si>
    <t>Programy polityki zdrowotnej</t>
  </si>
  <si>
    <t>Składki na ubezpieczenie zdrowotne opłacane za osoby pobierające niektóre świadczenia z pomocy społecznej, niektóre świadczenia rodzinne oraz za osoby uczestniczące w zajęciach w centrum integracji społecznej</t>
  </si>
  <si>
    <t>Jednostki specjalistycznego poradnictwa, mieszkania chronione i ośrodki interwencji kryzysowej</t>
  </si>
  <si>
    <t>Rehabilitacja zawodowa i społeczna osób niepełnosprawnych</t>
  </si>
  <si>
    <t>Gospodarka komunalna i ochrona środowiska</t>
  </si>
  <si>
    <t>Wpływy i wydatki związane z gromadzeniem środków z opłat i kar za korzystanie ze środowiska</t>
  </si>
  <si>
    <t>Kultura fizyczna i sport</t>
  </si>
  <si>
    <t>Obiekty sportowe</t>
  </si>
  <si>
    <t>Przewidywane dochody na 2010r.</t>
  </si>
  <si>
    <t>Plan dochodów na 2011r.</t>
  </si>
  <si>
    <t>% wzrost dochodów na 2011r.</t>
  </si>
  <si>
    <t>7=6/4</t>
  </si>
  <si>
    <t>8=6/5</t>
  </si>
  <si>
    <t>Plan dochodów na 01.01.2010r. (projekt)</t>
  </si>
  <si>
    <t>Przewidywany % wzrost dochodów na 2011r.</t>
  </si>
  <si>
    <t>Dochody budżetu Powiatu w latach 2010 i 2011</t>
  </si>
  <si>
    <t>45</t>
  </si>
  <si>
    <t>44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</si>
</sst>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_ ;\-#,##0.00\ "/>
    <numFmt numFmtId="166" formatCode="#,##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10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left" vertical="center" wrapText="1"/>
      <protection locked="0"/>
    </xf>
    <xf numFmtId="4" fontId="0" fillId="0" borderId="11" xfId="0" applyNumberFormat="1" applyFill="1" applyBorder="1" applyAlignment="1">
      <alignment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Fill="1" applyBorder="1" applyAlignment="1" applyProtection="1">
      <alignment horizontal="center" vertical="center" wrapText="1"/>
      <protection locked="0"/>
    </xf>
    <xf numFmtId="4" fontId="6" fillId="33" borderId="11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11" xfId="0" applyNumberFormat="1" applyFont="1" applyFill="1" applyBorder="1" applyAlignment="1" applyProtection="1">
      <alignment horizontal="center" vertical="center"/>
      <protection locked="0"/>
    </xf>
    <xf numFmtId="2" fontId="0" fillId="0" borderId="11" xfId="0" applyNumberFormat="1" applyFont="1" applyFill="1" applyBorder="1" applyAlignment="1" applyProtection="1">
      <alignment horizontal="center" vertical="center"/>
      <protection locked="0"/>
    </xf>
    <xf numFmtId="2" fontId="5" fillId="33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4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left" vertical="center" wrapText="1"/>
      <protection locked="0"/>
    </xf>
    <xf numFmtId="4" fontId="0" fillId="34" borderId="11" xfId="0" applyNumberFormat="1" applyFill="1" applyBorder="1" applyAlignment="1">
      <alignment horizontal="center"/>
    </xf>
    <xf numFmtId="4" fontId="0" fillId="34" borderId="11" xfId="0" applyNumberFormat="1" applyFont="1" applyFill="1" applyBorder="1" applyAlignment="1" applyProtection="1">
      <alignment horizontal="center" vertical="center"/>
      <protection locked="0"/>
    </xf>
    <xf numFmtId="2" fontId="0" fillId="34" borderId="11" xfId="0" applyNumberFormat="1" applyFont="1" applyFill="1" applyBorder="1" applyAlignment="1" applyProtection="1">
      <alignment horizontal="center" vertical="center"/>
      <protection locked="0"/>
    </xf>
    <xf numFmtId="4" fontId="0" fillId="34" borderId="11" xfId="0" applyNumberFormat="1" applyFill="1" applyBorder="1" applyAlignment="1">
      <alignment horizontal="center" vertical="center"/>
    </xf>
    <xf numFmtId="49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0" xfId="0" applyNumberFormat="1" applyFont="1" applyFill="1" applyBorder="1" applyAlignment="1" applyProtection="1">
      <alignment horizontal="left"/>
      <protection locked="0"/>
    </xf>
    <xf numFmtId="49" fontId="0" fillId="0" borderId="13" xfId="0" applyNumberForma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6" xfId="0" applyNumberFormat="1" applyFont="1" applyFill="1" applyBorder="1" applyAlignment="1" applyProtection="1">
      <alignment vertical="center" wrapText="1"/>
      <protection locked="0"/>
    </xf>
    <xf numFmtId="49" fontId="2" fillId="0" borderId="17" xfId="0" applyNumberFormat="1" applyFont="1" applyFill="1" applyBorder="1" applyAlignment="1" applyProtection="1">
      <alignment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0" xfId="0" applyNumberFormat="1" applyFill="1" applyBorder="1" applyAlignment="1" applyProtection="1">
      <alignment horizontal="left" vertical="center" wrapText="1"/>
      <protection locked="0"/>
    </xf>
    <xf numFmtId="4" fontId="0" fillId="0" borderId="21" xfId="0" applyNumberFormat="1" applyFill="1" applyBorder="1" applyAlignment="1">
      <alignment vertical="center"/>
    </xf>
    <xf numFmtId="4" fontId="0" fillId="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 locked="0"/>
    </xf>
    <xf numFmtId="49" fontId="0" fillId="0" borderId="16" xfId="0" applyNumberFormat="1" applyFill="1" applyBorder="1" applyAlignment="1" applyProtection="1">
      <alignment vertical="center" wrapText="1"/>
      <protection locked="0"/>
    </xf>
    <xf numFmtId="49" fontId="0" fillId="0" borderId="17" xfId="0" applyNumberFormat="1" applyFill="1" applyBorder="1" applyAlignment="1" applyProtection="1">
      <alignment vertical="center" wrapText="1"/>
      <protection locked="0"/>
    </xf>
    <xf numFmtId="49" fontId="0" fillId="0" borderId="22" xfId="0" applyNumberFormat="1" applyFill="1" applyBorder="1" applyAlignment="1" applyProtection="1">
      <alignment vertical="center" wrapText="1"/>
      <protection locked="0"/>
    </xf>
    <xf numFmtId="49" fontId="0" fillId="0" borderId="23" xfId="0" applyNumberForma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5" borderId="0" xfId="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3" fontId="0" fillId="34" borderId="24" xfId="0" applyNumberFormat="1" applyFill="1" applyBorder="1" applyAlignment="1" applyProtection="1">
      <alignment horizontal="center" vertical="center" wrapText="1"/>
      <protection locked="0"/>
    </xf>
    <xf numFmtId="3" fontId="0" fillId="34" borderId="25" xfId="0" applyNumberFormat="1" applyFill="1" applyBorder="1" applyAlignment="1" applyProtection="1">
      <alignment horizontal="center" vertical="center" wrapText="1"/>
      <protection locked="0"/>
    </xf>
    <xf numFmtId="3" fontId="0" fillId="34" borderId="26" xfId="0" applyNumberForma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Fill="1" applyBorder="1" applyAlignment="1" applyProtection="1">
      <alignment horizontal="right" vertical="center" wrapText="1"/>
      <protection locked="0"/>
    </xf>
    <xf numFmtId="49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32" xfId="0" applyNumberFormat="1" applyFill="1" applyBorder="1" applyAlignment="1" applyProtection="1">
      <alignment horizontal="center" vertical="center" wrapText="1"/>
      <protection locked="0"/>
    </xf>
    <xf numFmtId="4" fontId="0" fillId="0" borderId="24" xfId="0" applyNumberFormat="1" applyFill="1" applyBorder="1" applyAlignment="1" applyProtection="1">
      <alignment horizontal="right" vertical="center" wrapText="1"/>
      <protection locked="0"/>
    </xf>
    <xf numFmtId="4" fontId="0" fillId="0" borderId="25" xfId="0" applyNumberFormat="1" applyFill="1" applyBorder="1" applyAlignment="1" applyProtection="1">
      <alignment horizontal="right" vertical="center" wrapText="1"/>
      <protection locked="0"/>
    </xf>
    <xf numFmtId="4" fontId="0" fillId="0" borderId="26" xfId="0" applyNumberFormat="1" applyFill="1" applyBorder="1" applyAlignment="1" applyProtection="1">
      <alignment horizontal="right" vertical="center" wrapText="1"/>
      <protection locked="0"/>
    </xf>
    <xf numFmtId="49" fontId="0" fillId="34" borderId="20" xfId="0" applyNumberForma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>
      <alignment horizontal="center"/>
      <protection locked="0"/>
    </xf>
    <xf numFmtId="0" fontId="1" fillId="0" borderId="23" xfId="0" applyNumberFormat="1" applyFont="1" applyFill="1" applyBorder="1" applyAlignment="1" applyProtection="1">
      <alignment horizont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24" xfId="0" applyNumberFormat="1" applyFill="1" applyBorder="1" applyAlignment="1" applyProtection="1">
      <alignment horizontal="center" vertical="center" wrapText="1"/>
      <protection locked="0"/>
    </xf>
    <xf numFmtId="4" fontId="0" fillId="34" borderId="25" xfId="0" applyNumberFormat="1" applyFill="1" applyBorder="1" applyAlignment="1" applyProtection="1">
      <alignment horizontal="center" vertical="center" wrapText="1"/>
      <protection locked="0"/>
    </xf>
    <xf numFmtId="4" fontId="0" fillId="34" borderId="26" xfId="0" applyNumberFormat="1" applyFill="1" applyBorder="1" applyAlignment="1" applyProtection="1">
      <alignment horizontal="center" vertical="center" wrapText="1"/>
      <protection locked="0"/>
    </xf>
    <xf numFmtId="49" fontId="2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7" xfId="0" applyNumberFormat="1" applyFill="1" applyBorder="1" applyAlignment="1" applyProtection="1">
      <alignment horizontal="center" vertical="center" wrapText="1"/>
      <protection locked="0"/>
    </xf>
    <xf numFmtId="49" fontId="0" fillId="0" borderId="28" xfId="0" applyNumberFormat="1" applyFill="1" applyBorder="1" applyAlignment="1" applyProtection="1">
      <alignment horizontal="center" vertical="center" wrapText="1"/>
      <protection locked="0"/>
    </xf>
    <xf numFmtId="49" fontId="0" fillId="0" borderId="30" xfId="0" applyNumberFormat="1" applyFill="1" applyBorder="1" applyAlignment="1" applyProtection="1">
      <alignment horizontal="center" vertical="center" wrapText="1"/>
      <protection locked="0"/>
    </xf>
    <xf numFmtId="49" fontId="0" fillId="0" borderId="31" xfId="0" applyNumberFormat="1" applyFill="1" applyBorder="1" applyAlignment="1" applyProtection="1">
      <alignment horizontal="center" vertical="center" wrapText="1"/>
      <protection locked="0"/>
    </xf>
    <xf numFmtId="49" fontId="0" fillId="0" borderId="29" xfId="0" applyNumberForma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ill="1" applyBorder="1" applyAlignment="1" applyProtection="1">
      <alignment horizontal="center" vertical="center" wrapText="1"/>
      <protection locked="0"/>
    </xf>
    <xf numFmtId="49" fontId="5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5" xfId="0" applyNumberFormat="1" applyFill="1" applyBorder="1" applyAlignment="1" applyProtection="1">
      <alignment horizontal="right" vertical="center" wrapText="1"/>
      <protection locked="0"/>
    </xf>
    <xf numFmtId="4" fontId="0" fillId="0" borderId="36" xfId="0" applyNumberFormat="1" applyFill="1" applyBorder="1" applyAlignment="1" applyProtection="1">
      <alignment horizontal="right" vertical="center" wrapText="1"/>
      <protection locked="0"/>
    </xf>
    <xf numFmtId="4" fontId="0" fillId="0" borderId="37" xfId="0" applyNumberFormat="1" applyFill="1" applyBorder="1" applyAlignment="1" applyProtection="1">
      <alignment horizontal="right" vertical="center" wrapText="1"/>
      <protection locked="0"/>
    </xf>
    <xf numFmtId="49" fontId="0" fillId="34" borderId="38" xfId="0" applyNumberFormat="1" applyFill="1" applyBorder="1" applyAlignment="1" applyProtection="1">
      <alignment horizontal="center" vertical="center" wrapText="1"/>
      <protection locked="0"/>
    </xf>
    <xf numFmtId="3" fontId="0" fillId="0" borderId="20" xfId="0" applyNumberForma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A9A9A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showGridLines="0" tabSelected="1" workbookViewId="0" topLeftCell="A72">
      <selection activeCell="I84" sqref="I84"/>
    </sheetView>
  </sheetViews>
  <sheetFormatPr defaultColWidth="9.33203125" defaultRowHeight="12.75"/>
  <cols>
    <col min="1" max="1" width="3" style="0" customWidth="1"/>
    <col min="2" max="2" width="4.33203125" style="0" customWidth="1"/>
    <col min="3" max="3" width="12" style="0" customWidth="1"/>
    <col min="4" max="4" width="41.33203125" style="0" customWidth="1"/>
    <col min="5" max="5" width="25.83203125" style="0" customWidth="1"/>
    <col min="6" max="6" width="5.16015625" style="0" hidden="1" customWidth="1"/>
    <col min="7" max="7" width="4.83203125" style="0" hidden="1" customWidth="1"/>
    <col min="8" max="8" width="2" style="0" hidden="1" customWidth="1"/>
    <col min="9" max="10" width="25.83203125" style="0" customWidth="1"/>
    <col min="11" max="11" width="15.33203125" style="13" customWidth="1"/>
    <col min="12" max="12" width="14" style="0" customWidth="1"/>
  </cols>
  <sheetData>
    <row r="1" spans="1:8" ht="17.25" customHeight="1" hidden="1">
      <c r="A1" s="54"/>
      <c r="B1" s="54"/>
      <c r="C1" s="54"/>
      <c r="D1" s="54"/>
      <c r="E1" s="54"/>
      <c r="F1" s="54"/>
      <c r="G1" s="54"/>
      <c r="H1" s="54"/>
    </row>
    <row r="2" spans="2:8" ht="18.75" customHeight="1">
      <c r="B2" s="55" t="s">
        <v>177</v>
      </c>
      <c r="C2" s="55"/>
      <c r="D2" s="55"/>
      <c r="E2" s="55"/>
      <c r="F2" s="55"/>
      <c r="G2" s="55"/>
      <c r="H2" s="55"/>
    </row>
    <row r="3" spans="1:12" ht="47.25" customHeight="1">
      <c r="A3" s="49" t="s">
        <v>0</v>
      </c>
      <c r="B3" s="49"/>
      <c r="C3" s="8" t="s">
        <v>1</v>
      </c>
      <c r="D3" s="8" t="s">
        <v>2</v>
      </c>
      <c r="E3" s="62" t="s">
        <v>175</v>
      </c>
      <c r="F3" s="49"/>
      <c r="G3" s="49"/>
      <c r="H3" s="49"/>
      <c r="I3" s="12" t="s">
        <v>170</v>
      </c>
      <c r="J3" s="12" t="s">
        <v>171</v>
      </c>
      <c r="K3" s="19" t="s">
        <v>172</v>
      </c>
      <c r="L3" s="19" t="s">
        <v>176</v>
      </c>
    </row>
    <row r="4" spans="1:12" ht="13.5" customHeight="1">
      <c r="A4" s="63" t="s">
        <v>3</v>
      </c>
      <c r="B4" s="63"/>
      <c r="C4" s="1" t="s">
        <v>4</v>
      </c>
      <c r="D4" s="10" t="s">
        <v>5</v>
      </c>
      <c r="E4" s="64" t="s">
        <v>6</v>
      </c>
      <c r="F4" s="63"/>
      <c r="G4" s="63"/>
      <c r="H4" s="63"/>
      <c r="I4" s="11">
        <v>5</v>
      </c>
      <c r="J4" s="11">
        <v>6</v>
      </c>
      <c r="K4" s="17" t="s">
        <v>173</v>
      </c>
      <c r="L4" s="17" t="s">
        <v>174</v>
      </c>
    </row>
    <row r="5" spans="1:12" ht="15" customHeight="1">
      <c r="A5" s="56" t="s">
        <v>7</v>
      </c>
      <c r="B5" s="56"/>
      <c r="C5" s="27"/>
      <c r="D5" s="20" t="s">
        <v>8</v>
      </c>
      <c r="E5" s="57" t="s">
        <v>9</v>
      </c>
      <c r="F5" s="58"/>
      <c r="G5" s="58"/>
      <c r="H5" s="59"/>
      <c r="I5" s="21">
        <f>SUM(I6:I7)</f>
        <v>45100</v>
      </c>
      <c r="J5" s="21">
        <f>SUM(J6:J7)</f>
        <v>45100</v>
      </c>
      <c r="K5" s="22">
        <f>SUM(J5/E5)*100</f>
        <v>100</v>
      </c>
      <c r="L5" s="23">
        <f>SUM(J5/I5)*100</f>
        <v>100</v>
      </c>
    </row>
    <row r="6" spans="1:12" ht="25.5" customHeight="1">
      <c r="A6" s="65"/>
      <c r="B6" s="66"/>
      <c r="C6" s="2" t="s">
        <v>10</v>
      </c>
      <c r="D6" s="3" t="s">
        <v>11</v>
      </c>
      <c r="E6" s="61" t="s">
        <v>12</v>
      </c>
      <c r="F6" s="61"/>
      <c r="G6" s="61"/>
      <c r="H6" s="61"/>
      <c r="I6" s="4">
        <v>45000</v>
      </c>
      <c r="J6" s="4">
        <v>45000</v>
      </c>
      <c r="K6" s="14">
        <f aca="true" t="shared" si="0" ref="K6:K63">SUM(J6/E6)*100</f>
        <v>100</v>
      </c>
      <c r="L6" s="15">
        <f aca="true" t="shared" si="1" ref="L6:L63">SUM(J6/I6)*100</f>
        <v>100</v>
      </c>
    </row>
    <row r="7" spans="1:12" ht="15" customHeight="1">
      <c r="A7" s="67"/>
      <c r="B7" s="68"/>
      <c r="C7" s="2" t="s">
        <v>13</v>
      </c>
      <c r="D7" s="3" t="s">
        <v>14</v>
      </c>
      <c r="E7" s="61" t="s">
        <v>15</v>
      </c>
      <c r="F7" s="61"/>
      <c r="G7" s="61"/>
      <c r="H7" s="61"/>
      <c r="I7" s="4">
        <v>100</v>
      </c>
      <c r="J7" s="4">
        <v>100</v>
      </c>
      <c r="K7" s="14">
        <f t="shared" si="0"/>
        <v>100</v>
      </c>
      <c r="L7" s="15">
        <f t="shared" si="1"/>
        <v>100</v>
      </c>
    </row>
    <row r="8" spans="1:12" ht="15" customHeight="1">
      <c r="A8" s="56" t="s">
        <v>16</v>
      </c>
      <c r="B8" s="56"/>
      <c r="C8" s="27"/>
      <c r="D8" s="20" t="s">
        <v>17</v>
      </c>
      <c r="E8" s="57" t="s">
        <v>18</v>
      </c>
      <c r="F8" s="58"/>
      <c r="G8" s="58"/>
      <c r="H8" s="59"/>
      <c r="I8" s="24">
        <f>SUM(I9)</f>
        <v>105059</v>
      </c>
      <c r="J8" s="24">
        <f>SUM(J9)</f>
        <v>110353</v>
      </c>
      <c r="K8" s="22">
        <f t="shared" si="0"/>
        <v>105.03907328263166</v>
      </c>
      <c r="L8" s="23">
        <f t="shared" si="1"/>
        <v>105.03907328263166</v>
      </c>
    </row>
    <row r="9" spans="1:12" ht="15" customHeight="1">
      <c r="A9" s="69"/>
      <c r="B9" s="69"/>
      <c r="C9" s="2" t="s">
        <v>19</v>
      </c>
      <c r="D9" s="3" t="s">
        <v>20</v>
      </c>
      <c r="E9" s="61" t="s">
        <v>18</v>
      </c>
      <c r="F9" s="61"/>
      <c r="G9" s="61"/>
      <c r="H9" s="61"/>
      <c r="I9" s="4">
        <v>105059</v>
      </c>
      <c r="J9" s="4">
        <v>110353</v>
      </c>
      <c r="K9" s="14">
        <f t="shared" si="0"/>
        <v>105.03907328263166</v>
      </c>
      <c r="L9" s="15">
        <f t="shared" si="1"/>
        <v>105.03907328263166</v>
      </c>
    </row>
    <row r="10" spans="1:12" ht="15" customHeight="1">
      <c r="A10" s="56" t="s">
        <v>21</v>
      </c>
      <c r="B10" s="56"/>
      <c r="C10" s="27"/>
      <c r="D10" s="20" t="s">
        <v>22</v>
      </c>
      <c r="E10" s="57" t="s">
        <v>23</v>
      </c>
      <c r="F10" s="58"/>
      <c r="G10" s="58"/>
      <c r="H10" s="59"/>
      <c r="I10" s="24">
        <f>SUM(I11)</f>
        <v>6434113</v>
      </c>
      <c r="J10" s="24">
        <f>SUM(J11)</f>
        <v>1300000</v>
      </c>
      <c r="K10" s="22">
        <f t="shared" si="0"/>
        <v>18.105849582172702</v>
      </c>
      <c r="L10" s="23">
        <f t="shared" si="1"/>
        <v>20.204805231117327</v>
      </c>
    </row>
    <row r="11" spans="1:12" ht="15" customHeight="1">
      <c r="A11" s="69"/>
      <c r="B11" s="69"/>
      <c r="C11" s="2" t="s">
        <v>24</v>
      </c>
      <c r="D11" s="3" t="s">
        <v>25</v>
      </c>
      <c r="E11" s="70">
        <v>7180000</v>
      </c>
      <c r="F11" s="70"/>
      <c r="G11" s="70"/>
      <c r="H11" s="70"/>
      <c r="I11" s="4">
        <v>6434113</v>
      </c>
      <c r="J11" s="4">
        <v>1300000</v>
      </c>
      <c r="K11" s="14">
        <f t="shared" si="0"/>
        <v>18.105849582172702</v>
      </c>
      <c r="L11" s="15">
        <f t="shared" si="1"/>
        <v>20.204805231117327</v>
      </c>
    </row>
    <row r="12" spans="1:12" ht="15" customHeight="1">
      <c r="A12" s="56" t="s">
        <v>26</v>
      </c>
      <c r="B12" s="56"/>
      <c r="C12" s="27"/>
      <c r="D12" s="20" t="s">
        <v>27</v>
      </c>
      <c r="E12" s="57" t="s">
        <v>28</v>
      </c>
      <c r="F12" s="58"/>
      <c r="G12" s="58"/>
      <c r="H12" s="59"/>
      <c r="I12" s="24">
        <f>SUM(I13)</f>
        <v>648568</v>
      </c>
      <c r="J12" s="24">
        <f>SUM(J13)</f>
        <v>593264</v>
      </c>
      <c r="K12" s="22">
        <f t="shared" si="0"/>
        <v>101.77399073290982</v>
      </c>
      <c r="L12" s="23">
        <f t="shared" si="1"/>
        <v>91.47290646470377</v>
      </c>
    </row>
    <row r="13" spans="1:12" ht="15" customHeight="1">
      <c r="A13" s="69"/>
      <c r="B13" s="69"/>
      <c r="C13" s="2" t="s">
        <v>29</v>
      </c>
      <c r="D13" s="3" t="s">
        <v>30</v>
      </c>
      <c r="E13" s="61" t="s">
        <v>28</v>
      </c>
      <c r="F13" s="61"/>
      <c r="G13" s="61"/>
      <c r="H13" s="61"/>
      <c r="I13" s="4">
        <v>648568</v>
      </c>
      <c r="J13" s="4">
        <f>481264+112000</f>
        <v>593264</v>
      </c>
      <c r="K13" s="14">
        <f t="shared" si="0"/>
        <v>101.77399073290982</v>
      </c>
      <c r="L13" s="15">
        <f t="shared" si="1"/>
        <v>91.47290646470377</v>
      </c>
    </row>
    <row r="14" spans="1:12" ht="15" customHeight="1">
      <c r="A14" s="56" t="s">
        <v>31</v>
      </c>
      <c r="B14" s="56"/>
      <c r="C14" s="27"/>
      <c r="D14" s="20" t="s">
        <v>32</v>
      </c>
      <c r="E14" s="57" t="s">
        <v>33</v>
      </c>
      <c r="F14" s="58"/>
      <c r="G14" s="58"/>
      <c r="H14" s="59"/>
      <c r="I14" s="24">
        <f>SUM(I15:I17)</f>
        <v>862413</v>
      </c>
      <c r="J14" s="24">
        <f>SUM(J15:J17)</f>
        <v>3120570</v>
      </c>
      <c r="K14" s="22">
        <f t="shared" si="0"/>
        <v>362.0780878343099</v>
      </c>
      <c r="L14" s="23">
        <f t="shared" si="1"/>
        <v>361.84171620789573</v>
      </c>
    </row>
    <row r="15" spans="1:12" ht="24" customHeight="1">
      <c r="A15" s="65"/>
      <c r="B15" s="66"/>
      <c r="C15" s="2" t="s">
        <v>34</v>
      </c>
      <c r="D15" s="3" t="s">
        <v>35</v>
      </c>
      <c r="E15" s="61" t="s">
        <v>36</v>
      </c>
      <c r="F15" s="61"/>
      <c r="G15" s="61"/>
      <c r="H15" s="61"/>
      <c r="I15" s="4">
        <v>60000</v>
      </c>
      <c r="J15" s="4">
        <v>65000</v>
      </c>
      <c r="K15" s="14">
        <f t="shared" si="0"/>
        <v>108.33333333333333</v>
      </c>
      <c r="L15" s="15">
        <f t="shared" si="1"/>
        <v>108.33333333333333</v>
      </c>
    </row>
    <row r="16" spans="1:12" ht="15" customHeight="1">
      <c r="A16" s="71"/>
      <c r="B16" s="72"/>
      <c r="C16" s="2" t="s">
        <v>37</v>
      </c>
      <c r="D16" s="3" t="s">
        <v>38</v>
      </c>
      <c r="E16" s="61" t="s">
        <v>39</v>
      </c>
      <c r="F16" s="61"/>
      <c r="G16" s="61"/>
      <c r="H16" s="61"/>
      <c r="I16" s="4">
        <v>70000</v>
      </c>
      <c r="J16" s="4">
        <v>2282220</v>
      </c>
      <c r="K16" s="14">
        <f t="shared" si="0"/>
        <v>3260.3142857142857</v>
      </c>
      <c r="L16" s="15">
        <f t="shared" si="1"/>
        <v>3260.3142857142857</v>
      </c>
    </row>
    <row r="17" spans="1:12" ht="15" customHeight="1">
      <c r="A17" s="67"/>
      <c r="B17" s="68"/>
      <c r="C17" s="2" t="s">
        <v>40</v>
      </c>
      <c r="D17" s="3" t="s">
        <v>41</v>
      </c>
      <c r="E17" s="61" t="s">
        <v>42</v>
      </c>
      <c r="F17" s="61"/>
      <c r="G17" s="61"/>
      <c r="H17" s="61"/>
      <c r="I17" s="4">
        <v>732413</v>
      </c>
      <c r="J17" s="4">
        <f>2850+770500</f>
        <v>773350</v>
      </c>
      <c r="K17" s="14">
        <f t="shared" si="0"/>
        <v>105.67056090728974</v>
      </c>
      <c r="L17" s="15">
        <f t="shared" si="1"/>
        <v>105.58933279447524</v>
      </c>
    </row>
    <row r="18" spans="1:12" ht="15" customHeight="1">
      <c r="A18" s="56" t="s">
        <v>43</v>
      </c>
      <c r="B18" s="56"/>
      <c r="C18" s="27"/>
      <c r="D18" s="20" t="s">
        <v>44</v>
      </c>
      <c r="E18" s="57" t="s">
        <v>45</v>
      </c>
      <c r="F18" s="58"/>
      <c r="G18" s="58"/>
      <c r="H18" s="59"/>
      <c r="I18" s="24">
        <f>SUM(I19:I21)</f>
        <v>914129</v>
      </c>
      <c r="J18" s="24">
        <f>SUM(J19:J21)</f>
        <v>1009817</v>
      </c>
      <c r="K18" s="22">
        <f t="shared" si="0"/>
        <v>184.07700552695667</v>
      </c>
      <c r="L18" s="23">
        <f t="shared" si="1"/>
        <v>110.46766922392793</v>
      </c>
    </row>
    <row r="19" spans="1:12" ht="15" customHeight="1">
      <c r="A19" s="65"/>
      <c r="B19" s="66"/>
      <c r="C19" s="2" t="s">
        <v>46</v>
      </c>
      <c r="D19" s="3" t="s">
        <v>47</v>
      </c>
      <c r="E19" s="61" t="s">
        <v>48</v>
      </c>
      <c r="F19" s="61"/>
      <c r="G19" s="61"/>
      <c r="H19" s="61"/>
      <c r="I19" s="4">
        <v>375584</v>
      </c>
      <c r="J19" s="4">
        <f>357584+18000</f>
        <v>375584</v>
      </c>
      <c r="K19" s="14">
        <f t="shared" si="0"/>
        <v>100</v>
      </c>
      <c r="L19" s="15">
        <f t="shared" si="1"/>
        <v>100</v>
      </c>
    </row>
    <row r="20" spans="1:12" ht="15" customHeight="1">
      <c r="A20" s="71"/>
      <c r="B20" s="72"/>
      <c r="C20" s="2" t="s">
        <v>49</v>
      </c>
      <c r="D20" s="3" t="s">
        <v>50</v>
      </c>
      <c r="E20" s="61" t="s">
        <v>51</v>
      </c>
      <c r="F20" s="61"/>
      <c r="G20" s="61"/>
      <c r="H20" s="61"/>
      <c r="I20" s="4">
        <v>481545</v>
      </c>
      <c r="J20" s="4">
        <v>577233</v>
      </c>
      <c r="K20" s="14">
        <f t="shared" si="0"/>
        <v>497.61465517241385</v>
      </c>
      <c r="L20" s="15">
        <f t="shared" si="1"/>
        <v>119.87104008971123</v>
      </c>
    </row>
    <row r="21" spans="1:12" ht="15" customHeight="1">
      <c r="A21" s="67"/>
      <c r="B21" s="68"/>
      <c r="C21" s="2" t="s">
        <v>52</v>
      </c>
      <c r="D21" s="3" t="s">
        <v>53</v>
      </c>
      <c r="E21" s="61" t="s">
        <v>54</v>
      </c>
      <c r="F21" s="61"/>
      <c r="G21" s="61"/>
      <c r="H21" s="61"/>
      <c r="I21" s="4">
        <v>57000</v>
      </c>
      <c r="J21" s="4">
        <v>57000</v>
      </c>
      <c r="K21" s="14">
        <f t="shared" si="0"/>
        <v>100</v>
      </c>
      <c r="L21" s="15">
        <f t="shared" si="1"/>
        <v>100</v>
      </c>
    </row>
    <row r="22" spans="1:12" ht="15" customHeight="1">
      <c r="A22" s="56" t="s">
        <v>55</v>
      </c>
      <c r="B22" s="56"/>
      <c r="C22" s="27"/>
      <c r="D22" s="20" t="s">
        <v>56</v>
      </c>
      <c r="E22" s="57" t="s">
        <v>57</v>
      </c>
      <c r="F22" s="58"/>
      <c r="G22" s="58"/>
      <c r="H22" s="59"/>
      <c r="I22" s="24">
        <f>SUM(I23)</f>
        <v>10000</v>
      </c>
      <c r="J22" s="24">
        <f>SUM(J23)</f>
        <v>0</v>
      </c>
      <c r="K22" s="22">
        <f t="shared" si="0"/>
        <v>0</v>
      </c>
      <c r="L22" s="23">
        <f t="shared" si="1"/>
        <v>0</v>
      </c>
    </row>
    <row r="23" spans="1:12" ht="15" customHeight="1">
      <c r="A23" s="69"/>
      <c r="B23" s="69"/>
      <c r="C23" s="2" t="s">
        <v>58</v>
      </c>
      <c r="D23" s="3" t="s">
        <v>59</v>
      </c>
      <c r="E23" s="61" t="s">
        <v>57</v>
      </c>
      <c r="F23" s="61"/>
      <c r="G23" s="61"/>
      <c r="H23" s="61"/>
      <c r="I23" s="4">
        <v>10000</v>
      </c>
      <c r="J23" s="4">
        <v>0</v>
      </c>
      <c r="K23" s="14">
        <f t="shared" si="0"/>
        <v>0</v>
      </c>
      <c r="L23" s="15">
        <f t="shared" si="1"/>
        <v>0</v>
      </c>
    </row>
    <row r="24" spans="1:12" ht="27" customHeight="1">
      <c r="A24" s="73" t="s">
        <v>60</v>
      </c>
      <c r="B24" s="73"/>
      <c r="C24" s="27"/>
      <c r="D24" s="20" t="s">
        <v>61</v>
      </c>
      <c r="E24" s="57" t="s">
        <v>62</v>
      </c>
      <c r="F24" s="58"/>
      <c r="G24" s="58"/>
      <c r="H24" s="59"/>
      <c r="I24" s="24">
        <f>SUM(I25:I27)</f>
        <v>5401053</v>
      </c>
      <c r="J24" s="24">
        <f>SUM(J25:J27)</f>
        <v>4753237</v>
      </c>
      <c r="K24" s="22">
        <f t="shared" si="0"/>
        <v>96.6037144542274</v>
      </c>
      <c r="L24" s="23">
        <f t="shared" si="1"/>
        <v>88.00574628688148</v>
      </c>
    </row>
    <row r="25" spans="1:12" ht="15" customHeight="1">
      <c r="A25" s="78"/>
      <c r="B25" s="79"/>
      <c r="C25" s="30" t="s">
        <v>147</v>
      </c>
      <c r="D25" s="9" t="s">
        <v>159</v>
      </c>
      <c r="E25" s="74">
        <v>0</v>
      </c>
      <c r="F25" s="75"/>
      <c r="G25" s="75"/>
      <c r="H25" s="76"/>
      <c r="I25" s="4">
        <v>1000</v>
      </c>
      <c r="J25" s="4">
        <v>0</v>
      </c>
      <c r="K25" s="14">
        <v>0</v>
      </c>
      <c r="L25" s="15">
        <f t="shared" si="1"/>
        <v>0</v>
      </c>
    </row>
    <row r="26" spans="1:12" ht="21" customHeight="1">
      <c r="A26" s="80"/>
      <c r="B26" s="81"/>
      <c r="C26" s="6" t="s">
        <v>63</v>
      </c>
      <c r="D26" s="3" t="s">
        <v>64</v>
      </c>
      <c r="E26" s="61" t="s">
        <v>65</v>
      </c>
      <c r="F26" s="61"/>
      <c r="G26" s="61"/>
      <c r="H26" s="61"/>
      <c r="I26" s="4">
        <v>5399553</v>
      </c>
      <c r="J26" s="4">
        <f>5530+4747207</f>
        <v>4752737</v>
      </c>
      <c r="K26" s="14">
        <f t="shared" si="0"/>
        <v>96.60336929245346</v>
      </c>
      <c r="L26" s="15">
        <f t="shared" si="1"/>
        <v>88.02093432548953</v>
      </c>
    </row>
    <row r="27" spans="1:12" ht="15" customHeight="1">
      <c r="A27" s="82"/>
      <c r="B27" s="83"/>
      <c r="C27" s="6" t="s">
        <v>66</v>
      </c>
      <c r="D27" s="3" t="s">
        <v>67</v>
      </c>
      <c r="E27" s="61" t="s">
        <v>68</v>
      </c>
      <c r="F27" s="61"/>
      <c r="G27" s="61"/>
      <c r="H27" s="61"/>
      <c r="I27" s="4">
        <v>500</v>
      </c>
      <c r="J27" s="4">
        <v>500</v>
      </c>
      <c r="K27" s="14">
        <f t="shared" si="0"/>
        <v>100</v>
      </c>
      <c r="L27" s="15">
        <f t="shared" si="1"/>
        <v>100</v>
      </c>
    </row>
    <row r="28" spans="1:12" ht="42.75" customHeight="1">
      <c r="A28" s="77" t="s">
        <v>69</v>
      </c>
      <c r="B28" s="77"/>
      <c r="C28" s="27"/>
      <c r="D28" s="20" t="s">
        <v>70</v>
      </c>
      <c r="E28" s="57" t="s">
        <v>71</v>
      </c>
      <c r="F28" s="58"/>
      <c r="G28" s="58"/>
      <c r="H28" s="59"/>
      <c r="I28" s="24">
        <f>SUM(I29:I30)</f>
        <v>50410737</v>
      </c>
      <c r="J28" s="24">
        <f>SUM(J29:J30)</f>
        <v>52279583</v>
      </c>
      <c r="K28" s="22">
        <f t="shared" si="0"/>
        <v>103.70723800368165</v>
      </c>
      <c r="L28" s="23">
        <f t="shared" si="1"/>
        <v>103.70723800368165</v>
      </c>
    </row>
    <row r="29" spans="1:12" ht="30.75" customHeight="1">
      <c r="A29" s="65"/>
      <c r="B29" s="66"/>
      <c r="C29" s="2" t="s">
        <v>72</v>
      </c>
      <c r="D29" s="3" t="s">
        <v>73</v>
      </c>
      <c r="E29" s="61" t="s">
        <v>74</v>
      </c>
      <c r="F29" s="61"/>
      <c r="G29" s="61"/>
      <c r="H29" s="61"/>
      <c r="I29" s="4">
        <v>5460000</v>
      </c>
      <c r="J29" s="4">
        <v>5910000</v>
      </c>
      <c r="K29" s="14">
        <f t="shared" si="0"/>
        <v>108.24175824175823</v>
      </c>
      <c r="L29" s="15">
        <f t="shared" si="1"/>
        <v>108.24175824175823</v>
      </c>
    </row>
    <row r="30" spans="1:12" ht="21.75" customHeight="1">
      <c r="A30" s="67"/>
      <c r="B30" s="68"/>
      <c r="C30" s="2" t="s">
        <v>76</v>
      </c>
      <c r="D30" s="3" t="s">
        <v>77</v>
      </c>
      <c r="E30" s="61" t="s">
        <v>78</v>
      </c>
      <c r="F30" s="61"/>
      <c r="G30" s="61"/>
      <c r="H30" s="61"/>
      <c r="I30" s="4">
        <v>44950737</v>
      </c>
      <c r="J30" s="4">
        <v>46369583</v>
      </c>
      <c r="K30" s="14">
        <f t="shared" si="0"/>
        <v>103.15644657839536</v>
      </c>
      <c r="L30" s="15">
        <f t="shared" si="1"/>
        <v>103.15644657839536</v>
      </c>
    </row>
    <row r="31" spans="1:12" ht="12.75" customHeight="1">
      <c r="A31" s="60" t="s">
        <v>179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 ht="47.25" customHeight="1">
      <c r="A32" s="49" t="s">
        <v>0</v>
      </c>
      <c r="B32" s="49"/>
      <c r="C32" s="8" t="s">
        <v>1</v>
      </c>
      <c r="D32" s="8" t="s">
        <v>2</v>
      </c>
      <c r="E32" s="62" t="s">
        <v>175</v>
      </c>
      <c r="F32" s="49"/>
      <c r="G32" s="49"/>
      <c r="H32" s="49"/>
      <c r="I32" s="12" t="s">
        <v>170</v>
      </c>
      <c r="J32" s="12" t="s">
        <v>171</v>
      </c>
      <c r="K32" s="19" t="s">
        <v>172</v>
      </c>
      <c r="L32" s="19" t="s">
        <v>176</v>
      </c>
    </row>
    <row r="33" spans="1:12" ht="15" customHeight="1">
      <c r="A33" s="56" t="s">
        <v>79</v>
      </c>
      <c r="B33" s="56"/>
      <c r="C33" s="27"/>
      <c r="D33" s="20" t="s">
        <v>80</v>
      </c>
      <c r="E33" s="57" t="s">
        <v>81</v>
      </c>
      <c r="F33" s="58"/>
      <c r="G33" s="58"/>
      <c r="H33" s="59"/>
      <c r="I33" s="24">
        <f>SUM(I34:I36)</f>
        <v>35872443</v>
      </c>
      <c r="J33" s="24">
        <f>SUM(J34:J36)</f>
        <v>38849525</v>
      </c>
      <c r="K33" s="22">
        <f t="shared" si="0"/>
        <v>104.15795601038032</v>
      </c>
      <c r="L33" s="23">
        <f t="shared" si="1"/>
        <v>108.29907793009804</v>
      </c>
    </row>
    <row r="34" spans="1:12" ht="21.75" customHeight="1">
      <c r="A34" s="65"/>
      <c r="B34" s="66"/>
      <c r="C34" s="2" t="s">
        <v>82</v>
      </c>
      <c r="D34" s="3" t="s">
        <v>83</v>
      </c>
      <c r="E34" s="61" t="s">
        <v>84</v>
      </c>
      <c r="F34" s="61"/>
      <c r="G34" s="61"/>
      <c r="H34" s="61"/>
      <c r="I34" s="4">
        <v>33064971</v>
      </c>
      <c r="J34" s="4">
        <v>36221640</v>
      </c>
      <c r="K34" s="14">
        <f t="shared" si="0"/>
        <v>103.06324701110199</v>
      </c>
      <c r="L34" s="15">
        <f t="shared" si="1"/>
        <v>109.54686758987329</v>
      </c>
    </row>
    <row r="35" spans="1:12" ht="15" customHeight="1">
      <c r="A35" s="71"/>
      <c r="B35" s="72"/>
      <c r="C35" s="2" t="s">
        <v>85</v>
      </c>
      <c r="D35" s="3" t="s">
        <v>86</v>
      </c>
      <c r="E35" s="61" t="s">
        <v>75</v>
      </c>
      <c r="F35" s="61"/>
      <c r="G35" s="61"/>
      <c r="H35" s="61"/>
      <c r="I35" s="4">
        <v>1153869</v>
      </c>
      <c r="J35" s="4">
        <v>400000</v>
      </c>
      <c r="K35" s="14">
        <f t="shared" si="0"/>
        <v>80</v>
      </c>
      <c r="L35" s="15">
        <f t="shared" si="1"/>
        <v>34.665980280257116</v>
      </c>
    </row>
    <row r="36" spans="1:12" ht="19.5" customHeight="1">
      <c r="A36" s="67"/>
      <c r="B36" s="68"/>
      <c r="C36" s="2" t="s">
        <v>87</v>
      </c>
      <c r="D36" s="3" t="s">
        <v>88</v>
      </c>
      <c r="E36" s="61" t="s">
        <v>89</v>
      </c>
      <c r="F36" s="61"/>
      <c r="G36" s="61"/>
      <c r="H36" s="61"/>
      <c r="I36" s="4">
        <v>1653603</v>
      </c>
      <c r="J36" s="4">
        <v>2227885</v>
      </c>
      <c r="K36" s="14">
        <f t="shared" si="0"/>
        <v>134.72913389731394</v>
      </c>
      <c r="L36" s="15">
        <f t="shared" si="1"/>
        <v>134.72913389731394</v>
      </c>
    </row>
    <row r="37" spans="1:12" ht="15" customHeight="1">
      <c r="A37" s="56" t="s">
        <v>90</v>
      </c>
      <c r="B37" s="56"/>
      <c r="C37" s="27"/>
      <c r="D37" s="20" t="s">
        <v>91</v>
      </c>
      <c r="E37" s="57" t="s">
        <v>92</v>
      </c>
      <c r="F37" s="58"/>
      <c r="G37" s="58"/>
      <c r="H37" s="59"/>
      <c r="I37" s="24">
        <f>SUM(I38:I40)</f>
        <v>148466</v>
      </c>
      <c r="J37" s="24">
        <f>SUM(J38:J40)</f>
        <v>142169</v>
      </c>
      <c r="K37" s="22">
        <f t="shared" si="0"/>
        <v>101.93810677871309</v>
      </c>
      <c r="L37" s="23">
        <f t="shared" si="1"/>
        <v>95.75862487034068</v>
      </c>
    </row>
    <row r="38" spans="1:12" ht="15" customHeight="1">
      <c r="A38" s="65"/>
      <c r="B38" s="66"/>
      <c r="C38" s="2" t="s">
        <v>93</v>
      </c>
      <c r="D38" s="3" t="s">
        <v>94</v>
      </c>
      <c r="E38" s="61" t="s">
        <v>95</v>
      </c>
      <c r="F38" s="61"/>
      <c r="G38" s="61"/>
      <c r="H38" s="61"/>
      <c r="I38" s="4">
        <v>17670</v>
      </c>
      <c r="J38" s="4">
        <v>6508</v>
      </c>
      <c r="K38" s="14">
        <f t="shared" si="0"/>
        <v>75.0634371395617</v>
      </c>
      <c r="L38" s="15">
        <f t="shared" si="1"/>
        <v>36.83078664402943</v>
      </c>
    </row>
    <row r="39" spans="1:12" ht="15" customHeight="1">
      <c r="A39" s="71"/>
      <c r="B39" s="72"/>
      <c r="C39" s="2" t="s">
        <v>96</v>
      </c>
      <c r="D39" s="3" t="s">
        <v>97</v>
      </c>
      <c r="E39" s="61" t="s">
        <v>98</v>
      </c>
      <c r="F39" s="61"/>
      <c r="G39" s="61"/>
      <c r="H39" s="61"/>
      <c r="I39" s="4">
        <v>8100</v>
      </c>
      <c r="J39" s="4">
        <v>6755</v>
      </c>
      <c r="K39" s="14">
        <f t="shared" si="0"/>
        <v>83.39506172839506</v>
      </c>
      <c r="L39" s="15">
        <f t="shared" si="1"/>
        <v>83.39506172839506</v>
      </c>
    </row>
    <row r="40" spans="1:12" ht="15" customHeight="1">
      <c r="A40" s="67"/>
      <c r="B40" s="68"/>
      <c r="C40" s="2" t="s">
        <v>99</v>
      </c>
      <c r="D40" s="3" t="s">
        <v>100</v>
      </c>
      <c r="E40" s="61" t="s">
        <v>101</v>
      </c>
      <c r="F40" s="61"/>
      <c r="G40" s="61"/>
      <c r="H40" s="61"/>
      <c r="I40" s="4">
        <v>122696</v>
      </c>
      <c r="J40" s="4">
        <v>128906</v>
      </c>
      <c r="K40" s="14">
        <f t="shared" si="0"/>
        <v>105.06128969159549</v>
      </c>
      <c r="L40" s="15">
        <f t="shared" si="1"/>
        <v>105.06128969159549</v>
      </c>
    </row>
    <row r="41" spans="1:12" ht="15" customHeight="1">
      <c r="A41" s="56" t="s">
        <v>102</v>
      </c>
      <c r="B41" s="56"/>
      <c r="C41" s="27"/>
      <c r="D41" s="20" t="s">
        <v>103</v>
      </c>
      <c r="E41" s="57" t="s">
        <v>104</v>
      </c>
      <c r="F41" s="58"/>
      <c r="G41" s="58"/>
      <c r="H41" s="59"/>
      <c r="I41" s="24">
        <f>SUM(I42:I44)</f>
        <v>4996030</v>
      </c>
      <c r="J41" s="24">
        <f>SUM(J42:J44)</f>
        <v>5061200</v>
      </c>
      <c r="K41" s="22">
        <f t="shared" si="0"/>
        <v>123.89111916185254</v>
      </c>
      <c r="L41" s="23">
        <f t="shared" si="1"/>
        <v>101.30443572196324</v>
      </c>
    </row>
    <row r="42" spans="1:12" ht="15" customHeight="1">
      <c r="A42" s="93"/>
      <c r="B42" s="94"/>
      <c r="C42" s="5" t="s">
        <v>148</v>
      </c>
      <c r="D42" s="9" t="s">
        <v>161</v>
      </c>
      <c r="E42" s="74">
        <v>0</v>
      </c>
      <c r="F42" s="75"/>
      <c r="G42" s="75"/>
      <c r="H42" s="76"/>
      <c r="I42" s="4">
        <v>37930</v>
      </c>
      <c r="J42" s="4">
        <v>0</v>
      </c>
      <c r="K42" s="14">
        <v>0</v>
      </c>
      <c r="L42" s="15">
        <f t="shared" si="1"/>
        <v>0</v>
      </c>
    </row>
    <row r="43" spans="1:12" ht="15" customHeight="1">
      <c r="A43" s="95"/>
      <c r="B43" s="96"/>
      <c r="C43" s="5" t="s">
        <v>149</v>
      </c>
      <c r="D43" s="9" t="s">
        <v>162</v>
      </c>
      <c r="E43" s="74">
        <v>0</v>
      </c>
      <c r="F43" s="75"/>
      <c r="G43" s="75"/>
      <c r="H43" s="76"/>
      <c r="I43" s="4">
        <v>9900</v>
      </c>
      <c r="J43" s="4">
        <v>0</v>
      </c>
      <c r="K43" s="14">
        <v>0</v>
      </c>
      <c r="L43" s="15">
        <f t="shared" si="1"/>
        <v>0</v>
      </c>
    </row>
    <row r="44" spans="1:12" ht="33.75" customHeight="1">
      <c r="A44" s="97"/>
      <c r="B44" s="98"/>
      <c r="C44" s="2" t="s">
        <v>105</v>
      </c>
      <c r="D44" s="3" t="s">
        <v>106</v>
      </c>
      <c r="E44" s="61" t="s">
        <v>104</v>
      </c>
      <c r="F44" s="61"/>
      <c r="G44" s="61"/>
      <c r="H44" s="61"/>
      <c r="I44" s="4">
        <v>4948200</v>
      </c>
      <c r="J44" s="4">
        <v>5061200</v>
      </c>
      <c r="K44" s="14">
        <f t="shared" si="0"/>
        <v>123.89111916185254</v>
      </c>
      <c r="L44" s="15">
        <f t="shared" si="1"/>
        <v>102.28365870417527</v>
      </c>
    </row>
    <row r="45" spans="1:12" ht="15" customHeight="1">
      <c r="A45" s="73" t="s">
        <v>107</v>
      </c>
      <c r="B45" s="73"/>
      <c r="C45" s="27"/>
      <c r="D45" s="20" t="s">
        <v>108</v>
      </c>
      <c r="E45" s="57" t="s">
        <v>109</v>
      </c>
      <c r="F45" s="58"/>
      <c r="G45" s="58"/>
      <c r="H45" s="59"/>
      <c r="I45" s="24">
        <f>SUM(I46:I53)</f>
        <v>7931277</v>
      </c>
      <c r="J45" s="24">
        <f>SUM(J46:J53)</f>
        <v>7414761</v>
      </c>
      <c r="K45" s="22">
        <f t="shared" si="0"/>
        <v>88.8242335173925</v>
      </c>
      <c r="L45" s="23">
        <f t="shared" si="1"/>
        <v>93.48760609420148</v>
      </c>
    </row>
    <row r="46" spans="1:12" ht="15" customHeight="1">
      <c r="A46" s="31"/>
      <c r="B46" s="32"/>
      <c r="C46" s="6" t="s">
        <v>110</v>
      </c>
      <c r="D46" s="3" t="s">
        <v>111</v>
      </c>
      <c r="E46" s="61" t="s">
        <v>112</v>
      </c>
      <c r="F46" s="61"/>
      <c r="G46" s="61"/>
      <c r="H46" s="61"/>
      <c r="I46" s="4">
        <v>278184</v>
      </c>
      <c r="J46" s="4">
        <v>396095</v>
      </c>
      <c r="K46" s="14">
        <f t="shared" si="0"/>
        <v>143.15789854129622</v>
      </c>
      <c r="L46" s="15">
        <f t="shared" si="1"/>
        <v>142.38597475052484</v>
      </c>
    </row>
    <row r="47" spans="1:12" ht="15" customHeight="1">
      <c r="A47" s="33"/>
      <c r="B47" s="34"/>
      <c r="C47" s="6" t="s">
        <v>113</v>
      </c>
      <c r="D47" s="3" t="s">
        <v>114</v>
      </c>
      <c r="E47" s="61" t="s">
        <v>115</v>
      </c>
      <c r="F47" s="61"/>
      <c r="G47" s="61"/>
      <c r="H47" s="61"/>
      <c r="I47" s="4">
        <v>5468750</v>
      </c>
      <c r="J47" s="4">
        <f>3783808+1363000</f>
        <v>5146808</v>
      </c>
      <c r="K47" s="14">
        <f t="shared" si="0"/>
        <v>94.32780455620109</v>
      </c>
      <c r="L47" s="15">
        <f t="shared" si="1"/>
        <v>94.11306057142858</v>
      </c>
    </row>
    <row r="48" spans="1:12" ht="15" customHeight="1">
      <c r="A48" s="33"/>
      <c r="B48" s="34"/>
      <c r="C48" s="6" t="s">
        <v>116</v>
      </c>
      <c r="D48" s="3" t="s">
        <v>117</v>
      </c>
      <c r="E48" s="61" t="s">
        <v>118</v>
      </c>
      <c r="F48" s="61"/>
      <c r="G48" s="61"/>
      <c r="H48" s="61"/>
      <c r="I48" s="4">
        <v>782150</v>
      </c>
      <c r="J48" s="4">
        <f>1280+870000</f>
        <v>871280</v>
      </c>
      <c r="K48" s="14">
        <f t="shared" si="0"/>
        <v>111.39551236975005</v>
      </c>
      <c r="L48" s="15">
        <f t="shared" si="1"/>
        <v>111.39551236975005</v>
      </c>
    </row>
    <row r="49" spans="1:12" ht="15" customHeight="1">
      <c r="A49" s="33"/>
      <c r="B49" s="34"/>
      <c r="C49" s="6" t="s">
        <v>119</v>
      </c>
      <c r="D49" s="3" t="s">
        <v>120</v>
      </c>
      <c r="E49" s="61" t="s">
        <v>121</v>
      </c>
      <c r="F49" s="61"/>
      <c r="G49" s="61"/>
      <c r="H49" s="61"/>
      <c r="I49" s="4">
        <v>279660</v>
      </c>
      <c r="J49" s="4">
        <v>292378</v>
      </c>
      <c r="K49" s="14">
        <f t="shared" si="0"/>
        <v>104.54766502181221</v>
      </c>
      <c r="L49" s="15">
        <f t="shared" si="1"/>
        <v>104.54766502181221</v>
      </c>
    </row>
    <row r="50" spans="1:12" ht="57.75" customHeight="1">
      <c r="A50" s="50"/>
      <c r="B50" s="51"/>
      <c r="C50" s="36" t="s">
        <v>150</v>
      </c>
      <c r="D50" s="37" t="s">
        <v>163</v>
      </c>
      <c r="E50" s="103">
        <v>0</v>
      </c>
      <c r="F50" s="104"/>
      <c r="G50" s="104"/>
      <c r="H50" s="105"/>
      <c r="I50" s="4">
        <v>1000</v>
      </c>
      <c r="J50" s="4">
        <v>0</v>
      </c>
      <c r="K50" s="14">
        <v>0</v>
      </c>
      <c r="L50" s="15">
        <f t="shared" si="1"/>
        <v>0</v>
      </c>
    </row>
    <row r="51" spans="1:12" ht="15" customHeight="1">
      <c r="A51" s="50"/>
      <c r="B51" s="51"/>
      <c r="C51" s="29" t="s">
        <v>122</v>
      </c>
      <c r="D51" s="38" t="s">
        <v>123</v>
      </c>
      <c r="E51" s="107" t="s">
        <v>124</v>
      </c>
      <c r="F51" s="107"/>
      <c r="G51" s="107"/>
      <c r="H51" s="107"/>
      <c r="I51" s="39">
        <v>19750</v>
      </c>
      <c r="J51" s="39">
        <v>8000</v>
      </c>
      <c r="K51" s="40">
        <f t="shared" si="0"/>
        <v>1.7664567527225516</v>
      </c>
      <c r="L51" s="41">
        <f t="shared" si="1"/>
        <v>40.50632911392405</v>
      </c>
    </row>
    <row r="52" spans="1:12" ht="33" customHeight="1">
      <c r="A52" s="50"/>
      <c r="B52" s="51"/>
      <c r="C52" s="30" t="s">
        <v>151</v>
      </c>
      <c r="D52" s="9" t="s">
        <v>164</v>
      </c>
      <c r="E52" s="74">
        <v>0</v>
      </c>
      <c r="F52" s="75"/>
      <c r="G52" s="75"/>
      <c r="H52" s="76"/>
      <c r="I52" s="4">
        <v>1783</v>
      </c>
      <c r="J52" s="4">
        <v>200</v>
      </c>
      <c r="K52" s="14">
        <v>0</v>
      </c>
      <c r="L52" s="15">
        <f t="shared" si="1"/>
        <v>11.217049915872126</v>
      </c>
    </row>
    <row r="53" spans="1:12" ht="15" customHeight="1">
      <c r="A53" s="52"/>
      <c r="B53" s="53"/>
      <c r="C53" s="6" t="s">
        <v>125</v>
      </c>
      <c r="D53" s="3" t="s">
        <v>126</v>
      </c>
      <c r="E53" s="61" t="s">
        <v>127</v>
      </c>
      <c r="F53" s="61"/>
      <c r="G53" s="61"/>
      <c r="H53" s="61"/>
      <c r="I53" s="4">
        <v>1100000</v>
      </c>
      <c r="J53" s="4">
        <v>700000</v>
      </c>
      <c r="K53" s="14">
        <f t="shared" si="0"/>
        <v>63.63636363636363</v>
      </c>
      <c r="L53" s="15">
        <f t="shared" si="1"/>
        <v>63.63636363636363</v>
      </c>
    </row>
    <row r="54" spans="1:12" ht="25.5" customHeight="1">
      <c r="A54" s="106" t="s">
        <v>128</v>
      </c>
      <c r="B54" s="106"/>
      <c r="C54" s="27"/>
      <c r="D54" s="20" t="s">
        <v>129</v>
      </c>
      <c r="E54" s="57" t="s">
        <v>130</v>
      </c>
      <c r="F54" s="58"/>
      <c r="G54" s="58"/>
      <c r="H54" s="59"/>
      <c r="I54" s="24">
        <f>SUM(I55:I61)</f>
        <v>5932844</v>
      </c>
      <c r="J54" s="24">
        <f>SUM(J55:J61)</f>
        <v>3655282</v>
      </c>
      <c r="K54" s="22">
        <f t="shared" si="0"/>
        <v>67.4108769709014</v>
      </c>
      <c r="L54" s="23">
        <f t="shared" si="1"/>
        <v>61.61095757784968</v>
      </c>
    </row>
    <row r="55" spans="1:12" ht="23.25" customHeight="1">
      <c r="A55" s="42"/>
      <c r="B55" s="43"/>
      <c r="C55" s="30" t="s">
        <v>152</v>
      </c>
      <c r="D55" s="9" t="s">
        <v>165</v>
      </c>
      <c r="E55" s="74">
        <v>0</v>
      </c>
      <c r="F55" s="75"/>
      <c r="G55" s="75"/>
      <c r="H55" s="76"/>
      <c r="I55" s="4">
        <v>23016</v>
      </c>
      <c r="J55" s="4">
        <v>0</v>
      </c>
      <c r="K55" s="14">
        <v>0</v>
      </c>
      <c r="L55" s="15">
        <f t="shared" si="1"/>
        <v>0</v>
      </c>
    </row>
    <row r="56" spans="1:12" ht="21" customHeight="1">
      <c r="A56" s="44"/>
      <c r="B56" s="45"/>
      <c r="C56" s="6" t="s">
        <v>131</v>
      </c>
      <c r="D56" s="3" t="s">
        <v>132</v>
      </c>
      <c r="E56" s="61" t="s">
        <v>133</v>
      </c>
      <c r="F56" s="61"/>
      <c r="G56" s="61"/>
      <c r="H56" s="61"/>
      <c r="I56" s="4">
        <v>136000</v>
      </c>
      <c r="J56" s="4">
        <v>156000</v>
      </c>
      <c r="K56" s="14">
        <f t="shared" si="0"/>
        <v>120.1848998459168</v>
      </c>
      <c r="L56" s="15">
        <f t="shared" si="1"/>
        <v>114.70588235294117</v>
      </c>
    </row>
    <row r="57" spans="1:12" ht="21.75" customHeight="1">
      <c r="A57" s="44"/>
      <c r="B57" s="45"/>
      <c r="C57" s="6" t="s">
        <v>134</v>
      </c>
      <c r="D57" s="3" t="s">
        <v>135</v>
      </c>
      <c r="E57" s="61" t="s">
        <v>136</v>
      </c>
      <c r="F57" s="61"/>
      <c r="G57" s="61"/>
      <c r="H57" s="61"/>
      <c r="I57" s="4">
        <v>25000</v>
      </c>
      <c r="J57" s="4">
        <v>20000</v>
      </c>
      <c r="K57" s="14">
        <f t="shared" si="0"/>
        <v>80</v>
      </c>
      <c r="L57" s="15">
        <f t="shared" si="1"/>
        <v>80</v>
      </c>
    </row>
    <row r="58" spans="1:12" ht="15" customHeight="1">
      <c r="A58" s="46"/>
      <c r="B58" s="47"/>
      <c r="C58" s="6" t="s">
        <v>137</v>
      </c>
      <c r="D58" s="3" t="s">
        <v>138</v>
      </c>
      <c r="E58" s="61" t="s">
        <v>139</v>
      </c>
      <c r="F58" s="61"/>
      <c r="G58" s="61"/>
      <c r="H58" s="61"/>
      <c r="I58" s="4">
        <v>4968251</v>
      </c>
      <c r="J58" s="4">
        <v>2679190</v>
      </c>
      <c r="K58" s="14">
        <f t="shared" si="0"/>
        <v>50.861759984448305</v>
      </c>
      <c r="L58" s="15">
        <f t="shared" si="1"/>
        <v>53.926220716304385</v>
      </c>
    </row>
    <row r="59" spans="1:12" ht="14.25" customHeight="1">
      <c r="A59" s="60" t="s">
        <v>178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1:12" ht="47.25" customHeight="1">
      <c r="A60" s="91" t="s">
        <v>0</v>
      </c>
      <c r="B60" s="92"/>
      <c r="C60" s="35" t="s">
        <v>1</v>
      </c>
      <c r="D60" s="8" t="s">
        <v>2</v>
      </c>
      <c r="E60" s="62" t="s">
        <v>175</v>
      </c>
      <c r="F60" s="49"/>
      <c r="G60" s="49"/>
      <c r="H60" s="49"/>
      <c r="I60" s="12" t="s">
        <v>170</v>
      </c>
      <c r="J60" s="12" t="s">
        <v>171</v>
      </c>
      <c r="K60" s="19" t="s">
        <v>172</v>
      </c>
      <c r="L60" s="19" t="s">
        <v>176</v>
      </c>
    </row>
    <row r="61" spans="1:12" ht="15" customHeight="1">
      <c r="A61" s="97" t="s">
        <v>128</v>
      </c>
      <c r="B61" s="98"/>
      <c r="C61" s="5" t="s">
        <v>153</v>
      </c>
      <c r="D61" s="9" t="s">
        <v>160</v>
      </c>
      <c r="E61" s="74">
        <v>0</v>
      </c>
      <c r="F61" s="75"/>
      <c r="G61" s="75"/>
      <c r="H61" s="76"/>
      <c r="I61" s="4">
        <v>780577</v>
      </c>
      <c r="J61" s="4">
        <v>800092</v>
      </c>
      <c r="K61" s="14">
        <v>0</v>
      </c>
      <c r="L61" s="15">
        <f t="shared" si="1"/>
        <v>102.50007366345666</v>
      </c>
    </row>
    <row r="62" spans="1:12" ht="15" customHeight="1">
      <c r="A62" s="56" t="s">
        <v>140</v>
      </c>
      <c r="B62" s="56"/>
      <c r="C62" s="27"/>
      <c r="D62" s="20" t="s">
        <v>141</v>
      </c>
      <c r="E62" s="57" t="s">
        <v>142</v>
      </c>
      <c r="F62" s="58"/>
      <c r="G62" s="58"/>
      <c r="H62" s="59"/>
      <c r="I62" s="24">
        <f>SUM(I63:I63)</f>
        <v>600</v>
      </c>
      <c r="J62" s="24">
        <f>SUM(J63:J63)</f>
        <v>1800</v>
      </c>
      <c r="K62" s="22">
        <f t="shared" si="0"/>
        <v>300</v>
      </c>
      <c r="L62" s="23">
        <f t="shared" si="1"/>
        <v>300</v>
      </c>
    </row>
    <row r="63" spans="1:12" ht="23.25" customHeight="1">
      <c r="A63" s="69"/>
      <c r="B63" s="69"/>
      <c r="C63" s="2" t="s">
        <v>143</v>
      </c>
      <c r="D63" s="3" t="s">
        <v>144</v>
      </c>
      <c r="E63" s="61" t="s">
        <v>142</v>
      </c>
      <c r="F63" s="61"/>
      <c r="G63" s="61"/>
      <c r="H63" s="61"/>
      <c r="I63" s="4">
        <v>600</v>
      </c>
      <c r="J63" s="4">
        <v>1800</v>
      </c>
      <c r="K63" s="14">
        <f t="shared" si="0"/>
        <v>300</v>
      </c>
      <c r="L63" s="15">
        <f t="shared" si="1"/>
        <v>300</v>
      </c>
    </row>
    <row r="64" spans="1:12" ht="15" customHeight="1">
      <c r="A64" s="86" t="s">
        <v>154</v>
      </c>
      <c r="B64" s="87"/>
      <c r="C64" s="28"/>
      <c r="D64" s="25" t="s">
        <v>166</v>
      </c>
      <c r="E64" s="88">
        <v>0</v>
      </c>
      <c r="F64" s="89"/>
      <c r="G64" s="89"/>
      <c r="H64" s="90"/>
      <c r="I64" s="24">
        <f>SUM(I65:I66)</f>
        <v>408300</v>
      </c>
      <c r="J64" s="24">
        <f>SUM(J65:J66)</f>
        <v>407000</v>
      </c>
      <c r="K64" s="22">
        <v>0</v>
      </c>
      <c r="L64" s="23">
        <f aca="true" t="shared" si="2" ref="L64:L69">SUM(J64/I64)*100</f>
        <v>99.68160666176831</v>
      </c>
    </row>
    <row r="65" spans="1:12" ht="30" customHeight="1">
      <c r="A65" s="65"/>
      <c r="B65" s="66"/>
      <c r="C65" s="5" t="s">
        <v>155</v>
      </c>
      <c r="D65" s="9" t="s">
        <v>167</v>
      </c>
      <c r="E65" s="74">
        <v>0</v>
      </c>
      <c r="F65" s="75"/>
      <c r="G65" s="75"/>
      <c r="H65" s="76"/>
      <c r="I65" s="4">
        <v>0</v>
      </c>
      <c r="J65" s="4">
        <v>407000</v>
      </c>
      <c r="K65" s="14">
        <v>0</v>
      </c>
      <c r="L65" s="15">
        <v>0</v>
      </c>
    </row>
    <row r="66" spans="1:12" ht="15" customHeight="1">
      <c r="A66" s="67"/>
      <c r="B66" s="68"/>
      <c r="C66" s="5" t="s">
        <v>156</v>
      </c>
      <c r="D66" s="9" t="s">
        <v>160</v>
      </c>
      <c r="E66" s="74">
        <v>0</v>
      </c>
      <c r="F66" s="75"/>
      <c r="G66" s="75"/>
      <c r="H66" s="76"/>
      <c r="I66" s="4">
        <v>408300</v>
      </c>
      <c r="J66" s="4">
        <v>0</v>
      </c>
      <c r="K66" s="14">
        <v>0</v>
      </c>
      <c r="L66" s="15">
        <f t="shared" si="2"/>
        <v>0</v>
      </c>
    </row>
    <row r="67" spans="1:12" ht="15" customHeight="1">
      <c r="A67" s="86" t="s">
        <v>157</v>
      </c>
      <c r="B67" s="87"/>
      <c r="C67" s="26"/>
      <c r="D67" s="25" t="s">
        <v>168</v>
      </c>
      <c r="E67" s="88">
        <v>0</v>
      </c>
      <c r="F67" s="89"/>
      <c r="G67" s="89"/>
      <c r="H67" s="90"/>
      <c r="I67" s="24">
        <f>SUM(I68:I68)</f>
        <v>333000</v>
      </c>
      <c r="J67" s="24">
        <f>SUM(J68:J68)</f>
        <v>0</v>
      </c>
      <c r="K67" s="22">
        <v>0</v>
      </c>
      <c r="L67" s="23">
        <f t="shared" si="2"/>
        <v>0</v>
      </c>
    </row>
    <row r="68" spans="1:12" ht="15" customHeight="1">
      <c r="A68" s="84"/>
      <c r="B68" s="85"/>
      <c r="C68" s="5" t="s">
        <v>158</v>
      </c>
      <c r="D68" s="9" t="s">
        <v>169</v>
      </c>
      <c r="E68" s="74">
        <v>0</v>
      </c>
      <c r="F68" s="75"/>
      <c r="G68" s="75"/>
      <c r="H68" s="76"/>
      <c r="I68" s="4">
        <v>333000</v>
      </c>
      <c r="J68" s="4">
        <v>0</v>
      </c>
      <c r="K68" s="14">
        <v>0</v>
      </c>
      <c r="L68" s="15">
        <f t="shared" si="2"/>
        <v>0</v>
      </c>
    </row>
    <row r="69" spans="1:12" ht="15" customHeight="1">
      <c r="A69" s="99" t="s">
        <v>145</v>
      </c>
      <c r="B69" s="100"/>
      <c r="C69" s="100"/>
      <c r="D69" s="101"/>
      <c r="E69" s="102" t="s">
        <v>146</v>
      </c>
      <c r="F69" s="102"/>
      <c r="G69" s="102"/>
      <c r="H69" s="102"/>
      <c r="I69" s="7">
        <f>SUM(I5+I8+I10+I12+I14+I18+I22+I24+I28+I33+I37+I41+I45+I54+I62+I64+I67)</f>
        <v>120454132</v>
      </c>
      <c r="J69" s="7">
        <f>SUM(J5+J8+J10+J12+J14+J18+J22+J24+J28+J33+J37+J41+J45+J54+J62+J64+J67)</f>
        <v>118743661</v>
      </c>
      <c r="K69" s="18">
        <f>SUM(J69/E69)*100</f>
        <v>98.98720306817857</v>
      </c>
      <c r="L69" s="16">
        <f t="shared" si="2"/>
        <v>98.57998146547601</v>
      </c>
    </row>
    <row r="70" ht="15" customHeight="1"/>
    <row r="71" ht="34.5" customHeight="1"/>
    <row r="72" ht="15" customHeight="1"/>
    <row r="73" ht="25.5" customHeight="1"/>
    <row r="74" ht="15" customHeight="1"/>
    <row r="75" ht="15" customHeight="1"/>
    <row r="76" ht="15" customHeight="1"/>
    <row r="77" ht="25.5" customHeight="1"/>
    <row r="78" ht="15" customHeight="1"/>
    <row r="79" ht="15" customHeight="1"/>
    <row r="80" ht="15" customHeight="1"/>
    <row r="81" ht="25.5" customHeight="1"/>
    <row r="82" ht="15" customHeight="1"/>
    <row r="83" ht="15" customHeight="1"/>
    <row r="84" ht="15" customHeight="1"/>
    <row r="85" ht="15" customHeight="1"/>
    <row r="86" ht="25.5" customHeight="1"/>
    <row r="87" ht="15" customHeight="1"/>
    <row r="88" spans="1:12" ht="15" customHeight="1">
      <c r="A88" s="48">
        <v>46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</row>
    <row r="89" ht="54" customHeight="1"/>
    <row r="90" ht="15" customHeight="1"/>
    <row r="91" ht="15" customHeight="1"/>
    <row r="92" ht="15" customHeight="1"/>
    <row r="93" ht="54" customHeight="1"/>
    <row r="94" ht="15" customHeight="1"/>
    <row r="95" ht="15" customHeight="1"/>
    <row r="96" ht="15" customHeight="1"/>
    <row r="97" ht="34.5" customHeight="1"/>
    <row r="98" ht="43.5" customHeight="1"/>
    <row r="99" ht="15" customHeight="1"/>
    <row r="100" ht="15" customHeight="1"/>
    <row r="101" ht="54" customHeight="1"/>
    <row r="102" ht="15" customHeight="1"/>
    <row r="103" ht="15" customHeight="1"/>
    <row r="104" ht="43.5" customHeight="1"/>
    <row r="105" ht="43.5" customHeight="1"/>
    <row r="106" ht="15" customHeight="1"/>
    <row r="107" ht="54" customHeight="1"/>
    <row r="108" ht="15" customHeight="1"/>
    <row r="109" ht="15" customHeight="1"/>
    <row r="110" ht="15" customHeight="1"/>
    <row r="111" ht="34.5" customHeight="1"/>
    <row r="112" ht="15" customHeight="1"/>
    <row r="113" ht="15" customHeight="1"/>
    <row r="114" ht="43.5" customHeight="1"/>
    <row r="115" ht="43.5" customHeight="1"/>
    <row r="116" ht="15" customHeight="1"/>
    <row r="117" ht="34.5" customHeight="1"/>
    <row r="118" ht="43.5" customHeight="1"/>
    <row r="119" ht="43.5" customHeight="1"/>
    <row r="120" ht="15" customHeight="1"/>
    <row r="121" ht="15" customHeight="1"/>
    <row r="122" ht="25.5" customHeight="1"/>
    <row r="123" ht="15" customHeight="1"/>
    <row r="124" ht="15" customHeight="1"/>
    <row r="125" ht="43.5" customHeight="1"/>
    <row r="126" ht="25.5" customHeight="1"/>
    <row r="127" ht="25.5" customHeight="1"/>
    <row r="128" ht="43.5" customHeight="1"/>
    <row r="129" ht="25.5" customHeight="1"/>
    <row r="130" ht="15" customHeight="1"/>
    <row r="131" ht="15" customHeight="1"/>
    <row r="132" ht="54" customHeight="1"/>
    <row r="133" ht="43.5" customHeight="1"/>
    <row r="134" ht="54" customHeight="1"/>
    <row r="135" ht="54" customHeight="1"/>
    <row r="136" ht="15" customHeight="1"/>
    <row r="137" ht="25.5" customHeight="1"/>
    <row r="138" ht="15" customHeight="1"/>
    <row r="139" ht="13.5" customHeight="1"/>
  </sheetData>
  <sheetProtection/>
  <mergeCells count="109">
    <mergeCell ref="E47:H47"/>
    <mergeCell ref="E48:H48"/>
    <mergeCell ref="E44:H44"/>
    <mergeCell ref="E56:H56"/>
    <mergeCell ref="E61:H61"/>
    <mergeCell ref="E57:H57"/>
    <mergeCell ref="E58:H58"/>
    <mergeCell ref="E51:H51"/>
    <mergeCell ref="E54:H54"/>
    <mergeCell ref="A59:L59"/>
    <mergeCell ref="E65:H65"/>
    <mergeCell ref="A62:B62"/>
    <mergeCell ref="E62:H62"/>
    <mergeCell ref="E64:H64"/>
    <mergeCell ref="A64:B64"/>
    <mergeCell ref="E50:H50"/>
    <mergeCell ref="A61:B61"/>
    <mergeCell ref="E53:H53"/>
    <mergeCell ref="E52:H52"/>
    <mergeCell ref="A54:B54"/>
    <mergeCell ref="A42:B44"/>
    <mergeCell ref="E55:H55"/>
    <mergeCell ref="E49:H49"/>
    <mergeCell ref="E42:H42"/>
    <mergeCell ref="E43:H43"/>
    <mergeCell ref="A69:D69"/>
    <mergeCell ref="E69:H69"/>
    <mergeCell ref="A63:B63"/>
    <mergeCell ref="E63:H63"/>
    <mergeCell ref="E68:H68"/>
    <mergeCell ref="A68:B68"/>
    <mergeCell ref="A67:B67"/>
    <mergeCell ref="A65:B66"/>
    <mergeCell ref="E67:H67"/>
    <mergeCell ref="E66:H66"/>
    <mergeCell ref="A45:B45"/>
    <mergeCell ref="E45:H45"/>
    <mergeCell ref="E46:H46"/>
    <mergeCell ref="A60:B60"/>
    <mergeCell ref="E60:H60"/>
    <mergeCell ref="E40:H40"/>
    <mergeCell ref="A41:B41"/>
    <mergeCell ref="E41:H41"/>
    <mergeCell ref="A38:B40"/>
    <mergeCell ref="E38:H38"/>
    <mergeCell ref="E39:H39"/>
    <mergeCell ref="A33:B33"/>
    <mergeCell ref="E33:H33"/>
    <mergeCell ref="A29:B30"/>
    <mergeCell ref="E32:H32"/>
    <mergeCell ref="E36:H36"/>
    <mergeCell ref="A37:B37"/>
    <mergeCell ref="E37:H37"/>
    <mergeCell ref="A34:B36"/>
    <mergeCell ref="E34:H34"/>
    <mergeCell ref="E35:H35"/>
    <mergeCell ref="E27:H27"/>
    <mergeCell ref="E29:H29"/>
    <mergeCell ref="A28:B28"/>
    <mergeCell ref="E28:H28"/>
    <mergeCell ref="A25:B27"/>
    <mergeCell ref="E30:H30"/>
    <mergeCell ref="A24:B24"/>
    <mergeCell ref="E24:H24"/>
    <mergeCell ref="E26:H26"/>
    <mergeCell ref="E25:H25"/>
    <mergeCell ref="A22:B22"/>
    <mergeCell ref="E22:H22"/>
    <mergeCell ref="A23:B23"/>
    <mergeCell ref="E23:H23"/>
    <mergeCell ref="A18:B18"/>
    <mergeCell ref="E18:H18"/>
    <mergeCell ref="E19:H19"/>
    <mergeCell ref="A19:B21"/>
    <mergeCell ref="E20:H20"/>
    <mergeCell ref="E21:H21"/>
    <mergeCell ref="A14:B14"/>
    <mergeCell ref="E14:H14"/>
    <mergeCell ref="E15:H15"/>
    <mergeCell ref="A15:B17"/>
    <mergeCell ref="E16:H16"/>
    <mergeCell ref="E17:H17"/>
    <mergeCell ref="E13:H13"/>
    <mergeCell ref="A11:B11"/>
    <mergeCell ref="E11:H11"/>
    <mergeCell ref="A8:B8"/>
    <mergeCell ref="E8:H8"/>
    <mergeCell ref="A9:B9"/>
    <mergeCell ref="E9:H9"/>
    <mergeCell ref="A13:B13"/>
    <mergeCell ref="A10:B10"/>
    <mergeCell ref="E10:H10"/>
    <mergeCell ref="E6:H6"/>
    <mergeCell ref="E7:H7"/>
    <mergeCell ref="A3:B3"/>
    <mergeCell ref="E3:H3"/>
    <mergeCell ref="A4:B4"/>
    <mergeCell ref="E4:H4"/>
    <mergeCell ref="A6:B7"/>
    <mergeCell ref="A88:L88"/>
    <mergeCell ref="A32:B32"/>
    <mergeCell ref="A50:B53"/>
    <mergeCell ref="A1:H1"/>
    <mergeCell ref="B2:H2"/>
    <mergeCell ref="A12:B12"/>
    <mergeCell ref="E12:H12"/>
    <mergeCell ref="A5:B5"/>
    <mergeCell ref="E5:H5"/>
    <mergeCell ref="A31:L31"/>
  </mergeCells>
  <printOptions/>
  <pageMargins left="0.3937007874015748" right="0.3937007874015748" top="0.7086614173228347" bottom="0.31496062992125984" header="0.5118110236220472" footer="0.5118110236220472"/>
  <pageSetup horizontalDpi="300" verticalDpi="300" orientation="landscape" paperSize="9" r:id="rId1"/>
  <headerFooter alignWithMargins="0">
    <oddHeader>&amp;RTabela nr 1 do uzasadnienia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F05</cp:lastModifiedBy>
  <cp:lastPrinted>2011-02-28T09:48:39Z</cp:lastPrinted>
  <dcterms:created xsi:type="dcterms:W3CDTF">2010-10-28T12:57:24Z</dcterms:created>
  <dcterms:modified xsi:type="dcterms:W3CDTF">2011-03-01T12:10:26Z</dcterms:modified>
  <cp:category/>
  <cp:version/>
  <cp:contentType/>
  <cp:contentStatus/>
</cp:coreProperties>
</file>